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alários\"/>
    </mc:Choice>
  </mc:AlternateContent>
  <bookViews>
    <workbookView xWindow="0" yWindow="0" windowWidth="24000" windowHeight="9600"/>
  </bookViews>
  <sheets>
    <sheet name="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H23" i="2"/>
  <c r="H22" i="2"/>
  <c r="G24" i="2"/>
  <c r="G23" i="2"/>
  <c r="G22" i="2"/>
  <c r="F24" i="2"/>
  <c r="F23" i="2"/>
  <c r="F22" i="2"/>
  <c r="E24" i="2"/>
  <c r="E23" i="2"/>
  <c r="E22" i="2"/>
  <c r="D24" i="2"/>
  <c r="D23" i="2"/>
  <c r="D22" i="2"/>
  <c r="C24" i="2"/>
  <c r="C23" i="2"/>
  <c r="C22" i="2"/>
  <c r="B24" i="2"/>
  <c r="B23" i="2"/>
  <c r="B22" i="2"/>
  <c r="I19" i="2"/>
  <c r="I18" i="2"/>
  <c r="I17" i="2"/>
  <c r="H19" i="2"/>
  <c r="H18" i="2"/>
  <c r="H17" i="2"/>
  <c r="G19" i="2"/>
  <c r="G18" i="2"/>
  <c r="G17" i="2"/>
  <c r="F19" i="2"/>
  <c r="F18" i="2"/>
  <c r="F17" i="2"/>
  <c r="E19" i="2"/>
  <c r="E18" i="2"/>
  <c r="E17" i="2"/>
  <c r="D19" i="2"/>
  <c r="D18" i="2"/>
  <c r="D17" i="2"/>
  <c r="C19" i="2"/>
  <c r="C18" i="2"/>
  <c r="B19" i="2"/>
  <c r="B18" i="2"/>
  <c r="C17" i="2"/>
  <c r="B17" i="2"/>
  <c r="B12" i="2"/>
  <c r="B11" i="2"/>
  <c r="B10" i="2"/>
  <c r="B9" i="2"/>
</calcChain>
</file>

<file path=xl/sharedStrings.xml><?xml version="1.0" encoding="utf-8"?>
<sst xmlns="http://schemas.openxmlformats.org/spreadsheetml/2006/main" count="32" uniqueCount="27">
  <si>
    <t>TABELA DE CARGOS E SALÁRIOS DOS COMISSIONADOS</t>
  </si>
  <si>
    <t>CARGO</t>
  </si>
  <si>
    <t>Gerente Geral</t>
  </si>
  <si>
    <t>Gerente de Fiscalização/Técnico/Financeiro/Administrativo/Chefe de Gabinete</t>
  </si>
  <si>
    <t>Auditor/Assessores Chefes/Secret. de Mesa</t>
  </si>
  <si>
    <t>Assessor Especial</t>
  </si>
  <si>
    <t>Degrau 1</t>
  </si>
  <si>
    <t>Degrau 2</t>
  </si>
  <si>
    <t>Degrau 3</t>
  </si>
  <si>
    <t>Degrau 4</t>
  </si>
  <si>
    <t>Degrau 5</t>
  </si>
  <si>
    <t>Degrau 6</t>
  </si>
  <si>
    <t>Degrau 7</t>
  </si>
  <si>
    <t>Degrau 8</t>
  </si>
  <si>
    <t>Agente de Fiscalização/Analista Técnico</t>
  </si>
  <si>
    <t>Especialista Jurídico/Financeiro/Contábil/Adm/Comu/Sistemas</t>
  </si>
  <si>
    <t>Assistente Técnico/Adm/Financeiro/Sistemas</t>
  </si>
  <si>
    <t>Degrau 9</t>
  </si>
  <si>
    <t>Degrau 10</t>
  </si>
  <si>
    <t>Degrau 11</t>
  </si>
  <si>
    <t>Degrau 12</t>
  </si>
  <si>
    <t>Degrau 13</t>
  </si>
  <si>
    <t>Degrau 14</t>
  </si>
  <si>
    <t>Degrau 15</t>
  </si>
  <si>
    <t>SALÁRIO 2018</t>
  </si>
  <si>
    <t>TABELA DE CARGOS E SALÁRIOS DOS CONCURSADOS 2018</t>
  </si>
  <si>
    <t>Salários reajustados pelo INPC acumulado de janeiro à dezembro de 2017, mais 0,93% de ganho real, conforme acordo coletivo.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</si>
</sst>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"/>
    <numFmt numFmtId="165" formatCode="&quot;R$&quot;\ #,##0.00;[Red]\-&quot;R$&quot;\ #,##0.00"/>
    <numFmt numFmtId="166" formatCode="&quot;R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Fill="1" applyBorder="1"/>
    <xf numFmtId="0" fontId="4" fillId="0" borderId="5" xfId="0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0" fontId="8" fillId="0" borderId="5" xfId="0" applyFont="1" applyBorder="1"/>
    <xf numFmtId="164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wrapText="1"/>
    </xf>
    <xf numFmtId="0" fontId="8" fillId="0" borderId="9" xfId="0" applyFont="1" applyBorder="1"/>
    <xf numFmtId="0" fontId="1" fillId="2" borderId="5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2533650</xdr:colOff>
      <xdr:row>0</xdr:row>
      <xdr:rowOff>114300</xdr:rowOff>
    </xdr:from>
    <xdr:to>
      <xdr:col>6</xdr:col>
      <xdr:colOff>780415</xdr:colOff>
      <xdr:row>4</xdr:row>
      <xdr:rowOff>16510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14300"/>
          <a:ext cx="7590790" cy="664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6"/>
  <sheetViews>
    <sheetView tabSelected="1" topLeftCell="A4" workbookViewId="0">
      <selection activeCell="C18" sqref="C18"/>
    </sheetView>
  </sheetViews>
  <sheetFormatPr defaultRowHeight="15" x14ac:dyDescent="0.25"/>
  <cols>
    <col min="1" max="1" width="67.7109375" customWidth="1"/>
    <col min="2" max="3" width="14.5703125" bestFit="1" customWidth="1"/>
    <col min="4" max="10" width="14.42578125" bestFit="1" customWidth="1"/>
    <col min="11" max="16" width="15" bestFit="1" customWidth="1"/>
  </cols>
  <sheetData>
    <row r="5" spans="1:16" ht="15.75" thickBot="1" x14ac:dyDescent="0.3"/>
    <row r="6" spans="1:16" ht="16.5" thickBot="1" x14ac:dyDescent="0.3">
      <c r="A6" s="20" t="s">
        <v>0</v>
      </c>
      <c r="B6" s="21"/>
    </row>
    <row r="7" spans="1:16" ht="15.75" thickBot="1" x14ac:dyDescent="0.3"/>
    <row r="8" spans="1:16" s="2" customFormat="1" ht="32.25" thickBot="1" x14ac:dyDescent="0.3">
      <c r="A8" s="18" t="s">
        <v>1</v>
      </c>
      <c r="B8" s="18" t="s">
        <v>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6.5" thickBot="1" x14ac:dyDescent="0.3">
      <c r="A9" s="14" t="s">
        <v>2</v>
      </c>
      <c r="B9" s="15">
        <f>15808.400529782*1.03</f>
        <v>16282.652545675461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ht="32.25" thickBot="1" x14ac:dyDescent="0.3">
      <c r="A10" s="16" t="s">
        <v>3</v>
      </c>
      <c r="B10" s="15">
        <f>12709.66351935*1.03</f>
        <v>13090.953424930502</v>
      </c>
      <c r="C10" s="3"/>
      <c r="D10" s="1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ht="16.5" thickBot="1" x14ac:dyDescent="0.3">
      <c r="A11" s="14" t="s">
        <v>4</v>
      </c>
      <c r="B11" s="15">
        <f>9677.557499687*1.03</f>
        <v>9967.8842246776094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6.5" thickBot="1" x14ac:dyDescent="0.3">
      <c r="A12" s="17" t="s">
        <v>5</v>
      </c>
      <c r="B12" s="15">
        <f>5304.2228048859*1.03</f>
        <v>5463.3494890324764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ht="16.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thickBot="1" x14ac:dyDescent="0.3">
      <c r="A14" s="20" t="s">
        <v>25</v>
      </c>
      <c r="B14" s="22"/>
      <c r="C14" s="22"/>
      <c r="D14" s="22"/>
      <c r="E14" s="22"/>
      <c r="F14" s="22"/>
      <c r="G14" s="22"/>
      <c r="H14" s="22"/>
      <c r="I14" s="21"/>
      <c r="J14" s="3"/>
      <c r="K14" s="3"/>
      <c r="L14" s="3"/>
      <c r="M14" s="3"/>
      <c r="N14" s="3"/>
      <c r="O14" s="3"/>
      <c r="P14" s="3"/>
    </row>
    <row r="15" spans="1:16" ht="16.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7" customFormat="1" ht="16.5" thickBot="1" x14ac:dyDescent="0.3">
      <c r="A16" s="4" t="s">
        <v>1</v>
      </c>
      <c r="B16" s="5" t="s">
        <v>6</v>
      </c>
      <c r="C16" s="5" t="s">
        <v>7</v>
      </c>
      <c r="D16" s="5" t="s">
        <v>8</v>
      </c>
      <c r="E16" s="5" t="s">
        <v>9</v>
      </c>
      <c r="F16" s="5" t="s">
        <v>10</v>
      </c>
      <c r="G16" s="5" t="s">
        <v>11</v>
      </c>
      <c r="H16" s="6" t="s">
        <v>12</v>
      </c>
      <c r="I16" s="5" t="s">
        <v>13</v>
      </c>
    </row>
    <row r="17" spans="1:16" s="8" customFormat="1" ht="16.5" thickBot="1" x14ac:dyDescent="0.3">
      <c r="A17" s="10" t="s">
        <v>14</v>
      </c>
      <c r="B17" s="11">
        <f>8287.5038065253*1.03</f>
        <v>8536.1289207210593</v>
      </c>
      <c r="C17" s="12">
        <f>8642.684318779*1.03</f>
        <v>8901.9648483423698</v>
      </c>
      <c r="D17" s="13">
        <f>8997.8535184706*1.03</f>
        <v>9267.7891240247172</v>
      </c>
      <c r="E17" s="13">
        <f>9353.0340307243*1.03</f>
        <v>9633.6250516460295</v>
      </c>
      <c r="F17" s="13">
        <f>9708.214542978*1.03</f>
        <v>9999.46097926734</v>
      </c>
      <c r="G17" s="13">
        <f>10063.3950552317*1.03</f>
        <v>10365.29690688865</v>
      </c>
      <c r="H17" s="12">
        <f>10418.5642549233*1.03</f>
        <v>10731.121182571</v>
      </c>
      <c r="I17" s="13">
        <f>10773.744767177*1.03</f>
        <v>11096.95711019231</v>
      </c>
    </row>
    <row r="18" spans="1:16" s="8" customFormat="1" ht="16.5" thickBot="1" x14ac:dyDescent="0.3">
      <c r="A18" s="10" t="s">
        <v>15</v>
      </c>
      <c r="B18" s="13">
        <f>6995.2924629665*1.03</f>
        <v>7205.1512368554959</v>
      </c>
      <c r="C18" s="13">
        <f>7306.8856734489*1.03</f>
        <v>7526.092243652367</v>
      </c>
      <c r="D18" s="13">
        <f>7607.1663218313*1.03</f>
        <v>7835.3813114862387</v>
      </c>
      <c r="E18" s="13">
        <f>7907.4469702137*1.03</f>
        <v>8144.6703793201114</v>
      </c>
      <c r="F18" s="13">
        <f>8207.7389311582*1.03</f>
        <v>8453.9710990929452</v>
      </c>
      <c r="G18" s="13">
        <f>8508.0195795406*1.03</f>
        <v>8763.2601669268188</v>
      </c>
      <c r="H18" s="12">
        <f>8808.300227923*1.03</f>
        <v>9072.5492347606905</v>
      </c>
      <c r="I18" s="13">
        <f>9108.5808763054*1.03</f>
        <v>9381.8383025945623</v>
      </c>
    </row>
    <row r="19" spans="1:16" s="8" customFormat="1" ht="16.5" thickBot="1" x14ac:dyDescent="0.3">
      <c r="A19" s="10" t="s">
        <v>16</v>
      </c>
      <c r="B19" s="13">
        <f>3623.5154536889*1.03</f>
        <v>3732.2209172995672</v>
      </c>
      <c r="C19" s="13">
        <f>3778.8029936356*1.03</f>
        <v>3892.1670834446682</v>
      </c>
      <c r="D19" s="13">
        <f>3934.1018461444*1.03</f>
        <v>4052.1249015287322</v>
      </c>
      <c r="E19" s="13">
        <f>4089.3893860911*1.03</f>
        <v>4212.0710676738327</v>
      </c>
      <c r="F19" s="13">
        <f>4244.6882385999*1.03</f>
        <v>4372.0288857578971</v>
      </c>
      <c r="G19" s="13">
        <f>4399.9757785466*1.03</f>
        <v>4531.9750519029976</v>
      </c>
      <c r="H19" s="12">
        <f>4555.2746310554*1.03</f>
        <v>4691.9328699870621</v>
      </c>
      <c r="I19" s="13">
        <f>4710.5621710021*1.03</f>
        <v>4851.8790361321626</v>
      </c>
    </row>
    <row r="20" spans="1:16" ht="15.75" thickBot="1" x14ac:dyDescent="0.3"/>
    <row r="21" spans="1:16" ht="16.5" thickBot="1" x14ac:dyDescent="0.3">
      <c r="A21" s="4" t="s">
        <v>1</v>
      </c>
      <c r="B21" s="5" t="s">
        <v>17</v>
      </c>
      <c r="C21" s="5" t="s">
        <v>18</v>
      </c>
      <c r="D21" s="5" t="s">
        <v>19</v>
      </c>
      <c r="E21" s="5" t="s">
        <v>20</v>
      </c>
      <c r="F21" s="5" t="s">
        <v>21</v>
      </c>
      <c r="G21" s="5" t="s">
        <v>22</v>
      </c>
      <c r="H21" s="5" t="s">
        <v>23</v>
      </c>
    </row>
    <row r="22" spans="1:16" ht="16.5" thickBot="1" x14ac:dyDescent="0.3">
      <c r="A22" s="10" t="s">
        <v>14</v>
      </c>
      <c r="B22" s="13">
        <f>11128.9252794307*1.03</f>
        <v>11462.793037813621</v>
      </c>
      <c r="C22" s="13">
        <f>11484.1057916844*1.03</f>
        <v>11828.628965434933</v>
      </c>
      <c r="D22" s="13">
        <f>11839.274991376*1.03</f>
        <v>12194.45324111728</v>
      </c>
      <c r="E22" s="13">
        <f>12194.4555036297*1.03</f>
        <v>12560.289168738593</v>
      </c>
      <c r="F22" s="13">
        <f>12549.6360158834*1.03</f>
        <v>12926.125096359901</v>
      </c>
      <c r="G22" s="13">
        <f>12904.8165281371*1.03</f>
        <v>13291.961023981214</v>
      </c>
      <c r="H22" s="13">
        <f>13259.9857278287*1.03</f>
        <v>13657.785299663561</v>
      </c>
    </row>
    <row r="23" spans="1:16" ht="16.5" thickBot="1" x14ac:dyDescent="0.3">
      <c r="A23" s="10" t="s">
        <v>15</v>
      </c>
      <c r="B23" s="13">
        <f>9408.8615246878*1.03</f>
        <v>9691.127370428434</v>
      </c>
      <c r="C23" s="13">
        <f>9709.1421730702*1.03</f>
        <v>10000.416438262308</v>
      </c>
      <c r="D23" s="13">
        <f>10009.4228214526*1.03</f>
        <v>10309.705506096177</v>
      </c>
      <c r="E23" s="13">
        <f>10309.703469835*1.03</f>
        <v>10618.994573930049</v>
      </c>
      <c r="F23" s="13">
        <f>10609.9954307795*1.03</f>
        <v>10928.295293702886</v>
      </c>
      <c r="G23" s="13">
        <f>10910.2760791619*1.03</f>
        <v>11237.584361536758</v>
      </c>
      <c r="H23" s="13">
        <f>11210.5567275443*1.03</f>
        <v>11546.873429370629</v>
      </c>
    </row>
    <row r="24" spans="1:16" ht="16.5" thickBot="1" x14ac:dyDescent="0.3">
      <c r="A24" s="10" t="s">
        <v>16</v>
      </c>
      <c r="B24" s="13">
        <f>4865.8610235109*1.03</f>
        <v>5011.836854216227</v>
      </c>
      <c r="C24" s="13">
        <f>5021.1485634576*1.03</f>
        <v>5171.7830203613285</v>
      </c>
      <c r="D24" s="13">
        <f>5176.4474159664*1.03</f>
        <v>5331.740838445392</v>
      </c>
      <c r="E24" s="13">
        <f>5331.7349559131*1.03</f>
        <v>5491.6870045904934</v>
      </c>
      <c r="F24" s="13">
        <f>5487.0338084219*1.03</f>
        <v>5651.644822674557</v>
      </c>
      <c r="G24" s="13">
        <f>5642.3213483686*1.03</f>
        <v>5811.5909888196584</v>
      </c>
      <c r="H24" s="13">
        <f>5797.6202008774*1.03</f>
        <v>5971.5488069037219</v>
      </c>
    </row>
    <row r="26" spans="1:16" ht="15.75" x14ac:dyDescent="0.25">
      <c r="A26" s="9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mergeCells count="2">
    <mergeCell ref="A6:B6"/>
    <mergeCell ref="A14:I1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Flávio Vidigal</dc:creator>
  <cp:lastModifiedBy>Tatiana Moura</cp:lastModifiedBy>
  <cp:lastPrinted>2018-02-26T19:53:11Z</cp:lastPrinted>
  <dcterms:created xsi:type="dcterms:W3CDTF">2017-03-24T16:41:50Z</dcterms:created>
  <dcterms:modified xsi:type="dcterms:W3CDTF">2019-01-31T15:46:16Z</dcterms:modified>
</cp:coreProperties>
</file>