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\GERENCIA_ADMINISTRATIVA\Flávio\Transparência\Pessoal\"/>
    </mc:Choice>
  </mc:AlternateContent>
  <bookViews>
    <workbookView xWindow="0" yWindow="0" windowWidth="24000" windowHeight="9600"/>
  </bookViews>
  <sheets>
    <sheet name="Planilha1" sheetId="1" r:id="rId1"/>
  </sheets>
  <definedNames>
    <definedName name="_xlnm.Print_Area" localSheetId="0">Planilha1!$A$1:$I$27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2" i="1"/>
  <c r="B11" i="1"/>
  <c r="B10" i="1"/>
  <c r="H24" i="1" l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<sst xmlns="http://schemas.openxmlformats.org/spreadsheetml/2006/main" count="33" uniqueCount="28">
  <si>
    <t>TABELA DE CARGOS E SALÁRIOS DOS COMISSIONADOS</t>
  </si>
  <si>
    <t>CARGO</t>
  </si>
  <si>
    <t>SALÁRIO 2017</t>
  </si>
  <si>
    <t>Gerente Geral</t>
  </si>
  <si>
    <t>Gerente de Fiscalização/Técnico/Financeiro/Administrativo/Chefe de Gabinete</t>
  </si>
  <si>
    <t>Auditor/Assessores Chefes/Secret. de Mesa</t>
  </si>
  <si>
    <t>Assessor Especial</t>
  </si>
  <si>
    <t>TABELA DE CARGOS E SALÁRIOS DOS CONCURSADOS 2017</t>
  </si>
  <si>
    <t>Degrau 1</t>
  </si>
  <si>
    <t>Degrau 2</t>
  </si>
  <si>
    <t>Degrau 3</t>
  </si>
  <si>
    <t>Degrau 4</t>
  </si>
  <si>
    <t>Degrau 5</t>
  </si>
  <si>
    <t>Degrau 6</t>
  </si>
  <si>
    <t>Degrau 7</t>
  </si>
  <si>
    <t>Degrau 8</t>
  </si>
  <si>
    <t>Agente de Fiscalização/Analista Técnico</t>
  </si>
  <si>
    <t>Especialista Jurídico/Financeiro/Contábil/Adm/Comu/Sistemas</t>
  </si>
  <si>
    <t>Assistente Técnico/Adm/Financeiro/Sistemas</t>
  </si>
  <si>
    <t>Degrau 9</t>
  </si>
  <si>
    <t>Degrau 10</t>
  </si>
  <si>
    <t>Degrau 11</t>
  </si>
  <si>
    <t>Degrau 12</t>
  </si>
  <si>
    <t>Degrau 13</t>
  </si>
  <si>
    <t>Degrau 14</t>
  </si>
  <si>
    <t>Degrau 15</t>
  </si>
  <si>
    <t>INPC</t>
  </si>
  <si>
    <r>
      <t xml:space="preserve">Salários reajustados pelo INPC acumulado </t>
    </r>
    <r>
      <rPr>
        <sz val="12"/>
        <color rgb="FFFF0000"/>
        <rFont val="Calibri Light"/>
        <family val="2"/>
        <scheme val="major"/>
      </rPr>
      <t>de maio à dezembro de 2016 (2,0669%)</t>
    </r>
    <r>
      <rPr>
        <sz val="12"/>
        <color rgb="FF000000"/>
        <rFont val="Calibri Light"/>
        <family val="1"/>
        <scheme val="major"/>
      </rPr>
      <t>, conforme acordo coletivo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</si>
</sst>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&quot;R$&quot;\ #,##0.00;[Red]\-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rgb="FF000000"/>
      <name val="Calibri"/>
      <family val="2"/>
      <scheme val="minor"/>
    </font>
    <font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Fill="1" applyBorder="1"/>
    <xf numFmtId="0" fontId="4" fillId="0" borderId="5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8" fillId="0" borderId="5" xfId="0" applyFont="1" applyBorder="1"/>
    <xf numFmtId="164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wrapText="1"/>
    </xf>
    <xf numFmtId="0" fontId="8" fillId="0" borderId="9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114300</xdr:rowOff>
    </xdr:from>
    <xdr:to>
      <xdr:col>6</xdr:col>
      <xdr:colOff>780415</xdr:colOff>
      <xdr:row>4</xdr:row>
      <xdr:rowOff>16510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4300"/>
          <a:ext cx="7590790" cy="664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tabSelected="1" topLeftCell="A7" workbookViewId="0">
      <selection activeCell="D10" sqref="D10"/>
    </sheetView>
  </sheetViews>
  <sheetFormatPr defaultRowHeight="15" x14ac:dyDescent="0.25"/>
  <cols>
    <col min="1" max="1" width="67.7109375" customWidth="1"/>
    <col min="2" max="3" width="14.5703125" bestFit="1" customWidth="1"/>
    <col min="4" max="10" width="14.42578125" bestFit="1" customWidth="1"/>
    <col min="11" max="16" width="15" bestFit="1" customWidth="1"/>
  </cols>
  <sheetData>
    <row r="5" spans="1:16" ht="15.75" thickBot="1" x14ac:dyDescent="0.3"/>
    <row r="6" spans="1:16" ht="16.5" thickBot="1" x14ac:dyDescent="0.3">
      <c r="A6" s="20" t="s">
        <v>0</v>
      </c>
      <c r="B6" s="21"/>
    </row>
    <row r="7" spans="1:16" ht="15.75" thickBot="1" x14ac:dyDescent="0.3"/>
    <row r="8" spans="1:16" s="2" customFormat="1" ht="32.25" thickBot="1" x14ac:dyDescent="0.3">
      <c r="A8" s="18" t="s">
        <v>1</v>
      </c>
      <c r="B8" s="19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6.5" thickBot="1" x14ac:dyDescent="0.3">
      <c r="A9" s="14" t="s">
        <v>3</v>
      </c>
      <c r="B9" s="15">
        <f>15808.400529782*B28</f>
        <v>16135.618612347958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32.25" thickBot="1" x14ac:dyDescent="0.3">
      <c r="A10" s="16" t="s">
        <v>4</v>
      </c>
      <c r="B10" s="15">
        <f>12709.66351935*B28</f>
        <v>12972.740844537026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ht="16.5" thickBot="1" x14ac:dyDescent="0.3">
      <c r="A11" s="14" t="s">
        <v>5</v>
      </c>
      <c r="B11" s="15">
        <f>9677.557499687*B28</f>
        <v>9877.8732623730211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6.5" thickBot="1" x14ac:dyDescent="0.3">
      <c r="A12" s="17" t="s">
        <v>6</v>
      </c>
      <c r="B12" s="15">
        <f>5304.2228048859*B28</f>
        <v>5414.014912724233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ht="16.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thickBot="1" x14ac:dyDescent="0.3">
      <c r="A14" s="20" t="s">
        <v>7</v>
      </c>
      <c r="B14" s="22"/>
      <c r="C14" s="22"/>
      <c r="D14" s="22"/>
      <c r="E14" s="22"/>
      <c r="F14" s="22"/>
      <c r="G14" s="22"/>
      <c r="H14" s="22"/>
      <c r="I14" s="21"/>
      <c r="J14" s="3"/>
      <c r="K14" s="3"/>
      <c r="L14" s="3"/>
      <c r="M14" s="3"/>
      <c r="N14" s="3"/>
      <c r="O14" s="3"/>
      <c r="P14" s="3"/>
    </row>
    <row r="15" spans="1:16" ht="16.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7" customFormat="1" ht="16.5" thickBot="1" x14ac:dyDescent="0.3">
      <c r="A16" s="4" t="s">
        <v>1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12</v>
      </c>
      <c r="G16" s="5" t="s">
        <v>13</v>
      </c>
      <c r="H16" s="6" t="s">
        <v>14</v>
      </c>
      <c r="I16" s="5" t="s">
        <v>15</v>
      </c>
    </row>
    <row r="17" spans="1:16" s="8" customFormat="1" ht="16.5" thickBot="1" x14ac:dyDescent="0.3">
      <c r="A17" s="10" t="s">
        <v>16</v>
      </c>
      <c r="B17" s="11">
        <f>8046.12020051*B28</f>
        <v>8212.6668425403568</v>
      </c>
      <c r="C17" s="12">
        <f>8390.9556493*B28</f>
        <v>8564.6400402848612</v>
      </c>
      <c r="D17" s="13">
        <f>8735.78011502*B28</f>
        <v>8916.6020276207983</v>
      </c>
      <c r="E17" s="13">
        <f>9080.61556381*B28</f>
        <v>9268.5752253653045</v>
      </c>
      <c r="F17" s="13">
        <f>9425.4510126*B28</f>
        <v>9620.5484231098089</v>
      </c>
      <c r="G17" s="13">
        <f>9770.28646139*B28</f>
        <v>9972.5216208543115</v>
      </c>
      <c r="H17" s="12">
        <f>10115.11092711*B28</f>
        <v>10324.48360819025</v>
      </c>
      <c r="I17" s="13">
        <f>10459.9463759*B28</f>
        <v>10676.456805934753</v>
      </c>
    </row>
    <row r="18" spans="1:16" s="8" customFormat="1" ht="16.5" thickBot="1" x14ac:dyDescent="0.3">
      <c r="A18" s="10" t="s">
        <v>17</v>
      </c>
      <c r="B18" s="13">
        <f>6791.54608055*B28</f>
        <v>6932.1242928713045</v>
      </c>
      <c r="C18" s="13">
        <f>7094.06376063*B28</f>
        <v>7240.9037864112806</v>
      </c>
      <c r="D18" s="13">
        <f>7385.59837071*B28</f>
        <v>7538.4728713853265</v>
      </c>
      <c r="E18" s="13">
        <f>7677.13298079*B28</f>
        <v>7836.0419563593723</v>
      </c>
      <c r="F18" s="13">
        <f>7968.67857394*B28</f>
        <v>8133.6222517419847</v>
      </c>
      <c r="G18" s="13">
        <f>8260.21318402*B28</f>
        <v>8431.1913367160305</v>
      </c>
      <c r="H18" s="12">
        <f>8551.7477941*B28</f>
        <v>8728.7604216900763</v>
      </c>
      <c r="I18" s="13">
        <f>8843.28240418*B28</f>
        <v>9026.3295066641222</v>
      </c>
    </row>
    <row r="19" spans="1:16" s="8" customFormat="1" ht="16.5" thickBot="1" x14ac:dyDescent="0.3">
      <c r="A19" s="10" t="s">
        <v>18</v>
      </c>
      <c r="B19" s="13">
        <f>3517.97616863*B28</f>
        <v>3590.7947573444721</v>
      </c>
      <c r="C19" s="13">
        <f>3668.74077052*B28</f>
        <v>3744.6800357289935</v>
      </c>
      <c r="D19" s="13">
        <f>3819.51635548*B28</f>
        <v>3898.5765245220809</v>
      </c>
      <c r="E19" s="13">
        <f>3970.28095737*B28</f>
        <v>4052.4618029066019</v>
      </c>
      <c r="F19" s="13">
        <f>4121.05654233*B28</f>
        <v>4206.3582916996893</v>
      </c>
      <c r="G19" s="13">
        <f>4271.82114422*B28</f>
        <v>4360.2435700842098</v>
      </c>
      <c r="H19" s="12">
        <f>4422.59672918*B28</f>
        <v>4514.1400588772967</v>
      </c>
      <c r="I19" s="13">
        <f>4573.36133107*B28</f>
        <v>4668.0253372618181</v>
      </c>
    </row>
    <row r="20" spans="1:16" ht="15.75" thickBot="1" x14ac:dyDescent="0.3"/>
    <row r="21" spans="1:16" ht="16.5" thickBot="1" x14ac:dyDescent="0.3">
      <c r="A21" s="4" t="s">
        <v>1</v>
      </c>
      <c r="B21" s="5" t="s">
        <v>19</v>
      </c>
      <c r="C21" s="5" t="s">
        <v>20</v>
      </c>
      <c r="D21" s="5" t="s">
        <v>21</v>
      </c>
      <c r="E21" s="5" t="s">
        <v>22</v>
      </c>
      <c r="F21" s="5" t="s">
        <v>23</v>
      </c>
      <c r="G21" s="5" t="s">
        <v>24</v>
      </c>
      <c r="H21" s="5" t="s">
        <v>25</v>
      </c>
    </row>
    <row r="22" spans="1:16" ht="16.5" thickBot="1" x14ac:dyDescent="0.3">
      <c r="A22" s="10" t="s">
        <v>16</v>
      </c>
      <c r="B22" s="13">
        <f>10804.78182469*B28</f>
        <v>11028.430003679259</v>
      </c>
      <c r="C22" s="13">
        <f>11149.61727348*B28</f>
        <v>11380.403201423764</v>
      </c>
      <c r="D22" s="13">
        <f>11494.4417392*B28</f>
        <v>11732.365188759701</v>
      </c>
      <c r="E22" s="13">
        <f>11839.27718799*B28</f>
        <v>12084.338386504205</v>
      </c>
      <c r="F22" s="13">
        <f>12184.11263678*B28</f>
        <v>12436.31158424871</v>
      </c>
      <c r="G22" s="13">
        <f>12528.94808557*B28</f>
        <v>12788.284781993214</v>
      </c>
      <c r="H22" s="13">
        <f>12873.77255129*B28</f>
        <v>13140.246769329151</v>
      </c>
    </row>
    <row r="23" spans="1:16" ht="16.5" thickBot="1" x14ac:dyDescent="0.3">
      <c r="A23" s="10" t="s">
        <v>17</v>
      </c>
      <c r="B23" s="13">
        <f>9134.81701426*B28</f>
        <v>9323.898591638168</v>
      </c>
      <c r="C23" s="13">
        <f>9426.35162434*B28</f>
        <v>9621.4676766122157</v>
      </c>
      <c r="D23" s="13">
        <f>9717.88623442*B28</f>
        <v>9919.0367615862597</v>
      </c>
      <c r="E23" s="13">
        <f>10009.4208445*B28</f>
        <v>10216.605846560306</v>
      </c>
      <c r="F23" s="13">
        <f>10300.96643765*B28</f>
        <v>10514.186141942919</v>
      </c>
      <c r="G23" s="13">
        <f>10592.50104773*B28</f>
        <v>10811.755226916965</v>
      </c>
      <c r="H23" s="13">
        <f>10884.03565781*B28</f>
        <v>11109.324311891009</v>
      </c>
    </row>
    <row r="24" spans="1:16" ht="16.5" thickBot="1" x14ac:dyDescent="0.3">
      <c r="A24" s="10" t="s">
        <v>18</v>
      </c>
      <c r="B24" s="13">
        <f>4724.13691603*B28</f>
        <v>4821.9218260549051</v>
      </c>
      <c r="C24" s="13">
        <f>4874.90151792*B28</f>
        <v>4975.8071044394255</v>
      </c>
      <c r="D24" s="13">
        <f>5025.67710288*B28</f>
        <v>5129.7035932325134</v>
      </c>
      <c r="E24" s="13">
        <f>5176.44170477*B28</f>
        <v>5283.5888716170339</v>
      </c>
      <c r="F24" s="13">
        <f>5327.21728973*B28</f>
        <v>5437.4853604101208</v>
      </c>
      <c r="G24" s="13">
        <f>5477.98189162*B28</f>
        <v>5591.3706387946431</v>
      </c>
      <c r="H24" s="13">
        <f>5628.75747658*B28</f>
        <v>5745.2671275877292</v>
      </c>
    </row>
    <row r="26" spans="1:16" ht="15.75" x14ac:dyDescent="0.25">
      <c r="A26" s="9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8" spans="1:16" ht="20.25" customHeight="1" x14ac:dyDescent="0.25">
      <c r="A28" t="s">
        <v>26</v>
      </c>
      <c r="B28">
        <v>1.020699</v>
      </c>
    </row>
  </sheetData>
  <mergeCells count="2">
    <mergeCell ref="A6:B6"/>
    <mergeCell ref="A14:I14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Vidigal</dc:creator>
  <cp:lastModifiedBy>Leticia Fernandes</cp:lastModifiedBy>
  <dcterms:created xsi:type="dcterms:W3CDTF">2017-03-24T16:41:50Z</dcterms:created>
  <dcterms:modified xsi:type="dcterms:W3CDTF">2018-02-06T11:19:10Z</dcterms:modified>
</cp:coreProperties>
</file>